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Q:\Отдел закупок\Федотова О.В\03. Закупки 2025г\06. Июнь\08. Механизированный инструмент (июнь)\01. Публикация\"/>
    </mc:Choice>
  </mc:AlternateContent>
  <bookViews>
    <workbookView xWindow="0" yWindow="0" windowWidth="28800" windowHeight="13500"/>
  </bookViews>
  <sheets>
    <sheet name="Лист1" sheetId="1" r:id="rId1"/>
    <sheet name="Лист2" sheetId="2" r:id="rId2"/>
  </sheets>
  <definedNames>
    <definedName name="_xlnm._FilterDatabase" localSheetId="0" hidden="1">Лист1!$A$14:$G$15</definedName>
    <definedName name="_xlnm.Print_Area" localSheetId="0">Лист1!$A$1:$O$54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J22" i="1"/>
  <c r="J21" i="1"/>
  <c r="J15" i="1"/>
  <c r="J24" i="1"/>
  <c r="J16" i="1" l="1"/>
  <c r="J17" i="1"/>
  <c r="J18" i="1"/>
  <c r="J19" i="1"/>
  <c r="J20" i="1"/>
  <c r="N6" i="1" l="1"/>
  <c r="M6" i="1"/>
  <c r="L6" i="1"/>
  <c r="K6" i="1"/>
  <c r="J6" i="1"/>
  <c r="J25" i="1" l="1"/>
  <c r="J26" i="1" s="1"/>
</calcChain>
</file>

<file path=xl/sharedStrings.xml><?xml version="1.0" encoding="utf-8"?>
<sst xmlns="http://schemas.openxmlformats.org/spreadsheetml/2006/main" count="95" uniqueCount="82">
  <si>
    <t>№</t>
  </si>
  <si>
    <t>ЕНС</t>
  </si>
  <si>
    <t>Краткий текст</t>
  </si>
  <si>
    <t>Характеристика</t>
  </si>
  <si>
    <t>Единица измерения</t>
  </si>
  <si>
    <t>Кол-во</t>
  </si>
  <si>
    <t>Перечень и объем материалов к поставке.</t>
  </si>
  <si>
    <t xml:space="preserve">
 Аналоги  рассматриваются, при условии согласования с Заказчиком! Технико-коммерческое предложение представляется в указанных единицах измерения.
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</si>
  <si>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</si>
  <si>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</si>
  <si>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</si>
  <si>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</si>
  <si>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</si>
  <si>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</si>
  <si>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</si>
  <si>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</si>
  <si>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</si>
  <si>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</si>
  <si>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</si>
  <si>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</si>
  <si>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</si>
  <si>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</si>
  <si>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</si>
  <si>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</si>
  <si>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</si>
  <si>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</si>
  <si>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</si>
  <si>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</si>
  <si>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</si>
  <si>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</si>
  <si>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</si>
  <si>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</si>
  <si>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</si>
  <si>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</si>
  <si>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Срок поставки</t>
  </si>
  <si>
    <t>Выбрать валюту</t>
  </si>
  <si>
    <t>USD</t>
  </si>
  <si>
    <t>EUR</t>
  </si>
  <si>
    <t>RUB</t>
  </si>
  <si>
    <t>Итого стоимость коммерческого предложения без НДС</t>
  </si>
  <si>
    <t>Итого НДС</t>
  </si>
  <si>
    <t>Итого стоимость коммерческого предложения включая НДС</t>
  </si>
  <si>
    <t>Минимальная сумма к поставке,без НДС,</t>
  </si>
  <si>
    <t xml:space="preserve">печать </t>
  </si>
  <si>
    <t>подпись</t>
  </si>
  <si>
    <r>
      <t>По всем вопросам можно обращаться к специалисту отдела закупок оборудования ГРК "Быстринское" Федотовой Ольге: по п</t>
    </r>
    <r>
      <rPr>
        <b/>
        <sz val="12"/>
        <rFont val="Tahoma"/>
        <family val="2"/>
        <charset val="204"/>
      </rPr>
      <t>очте FedotovaOVl@nornik.ru</t>
    </r>
    <r>
      <rPr>
        <b/>
        <sz val="12"/>
        <color theme="1"/>
        <rFont val="Tahoma"/>
        <family val="2"/>
        <charset val="204"/>
      </rPr>
      <t xml:space="preserve">,  и по телефонам в рабочее время +7 3022 219 800 (доб. 1374); </t>
    </r>
  </si>
  <si>
    <t>Данное ТКП нужно предоставить в формате PDF и excel</t>
  </si>
  <si>
    <t>Makita, ЯПОНИЯ</t>
  </si>
  <si>
    <t>КМП</t>
  </si>
  <si>
    <t>КОМПЛЕКТАЦИЯ оригинала/аналога
 (обязательное условие)</t>
  </si>
  <si>
    <t>3342703</t>
  </si>
  <si>
    <t>Шуруповерт 51002 Sata</t>
  </si>
  <si>
    <t>бесщеточный, U=18В, максимальный крутящий момент 30/50Нм, в комплекте: литиевая батарея 2Ач-2шт, зарядное устройство, кейс, поясной держатель, патрон металлический</t>
  </si>
  <si>
    <t>Sata Hand Tool, КИТАЙ</t>
  </si>
  <si>
    <t>3472298</t>
  </si>
  <si>
    <t>Ключ трещоточный RW1216-32</t>
  </si>
  <si>
    <t>аккумуляторный, U=12В, приводной квадрат 3/8"; максимальный крутящий момент 88Нм, n=0-260об/мин, со светодиодным индикатором, в комплекте: аккумулятор-2шт, зарядное устройство-1шт, в сумке</t>
  </si>
  <si>
    <t>Durofix</t>
  </si>
  <si>
    <t>3472299</t>
  </si>
  <si>
    <t>Ключ трещоточный RW1221-2PG</t>
  </si>
  <si>
    <t>аккумуляторный, U=12В, приводной квадрат 1/4", крутящий момент 40-80Нм, n=0-450об/мин, со светодиодным индикатором, в комплекте: аккумулятор, зарядное устройство, сумка</t>
  </si>
  <si>
    <t>3297397</t>
  </si>
  <si>
    <t>Гайковерт Makita DTW190RME</t>
  </si>
  <si>
    <t>аккумуляторный, ударный, U=18В, патрон 1/2", n=0-2300об/мин, максимальный крутящий момент 190Нм, для болтов М8-М16, в комплекте: быстрое зарядное устройство, аккумулятор 4Ач-2шт, крепеж на пояс, кейс</t>
  </si>
  <si>
    <t>716238</t>
  </si>
  <si>
    <t>Пистолет продувочный ABG-03</t>
  </si>
  <si>
    <t xml:space="preserve">Пистолет продувочный ABG-03 арт.0688-00019 Кратон расход воздуха 205л/мин, диаметр воздушного штуцера 1/4, длина сопла 150мм    Расход воздуха 205л/мин, диаметр воздушного штуцера 1/4, длина сопла 150мм ООО "Кратон", РОССИЯ, г. Хабаровск </t>
  </si>
  <si>
    <t>ООО "Кратон", РОССИЯ, г. Хабаровск</t>
  </si>
  <si>
    <t>760841</t>
  </si>
  <si>
    <t>Вибратор площадочный MVE 100/3N-10A0</t>
  </si>
  <si>
    <t xml:space="preserve">Вибратор площадочный MVE 100/3N-10A0 Электромеханический, общего назначения, с круговыми колебаниями, N=0,1кВт, n=3000об/мин, Uпит=380В, 50Гц, 211х130х136, рабочий момент 1,31кг/см OLI    Электромеханический, общего назначения, с круговыми колебаниями, N=0,1кВт, n=3000об/мин, Uпит=380В, 50Гц, 211х130х136, рабочий момент 1,31кг/см OLI, ИТАЛИЯ </t>
  </si>
  <si>
    <t>OLI, ИТАЛИЯ</t>
  </si>
  <si>
    <t>937918</t>
  </si>
  <si>
    <t>Вибратор ИВ-99Н</t>
  </si>
  <si>
    <t>Электромеханический общего назначения с круговыми колебаниями, N=0,5кВт, n=3000об/мин, U=380В, 50Гц, вынуждающая сила 2,5-5,0кН, размеры 365х235х250</t>
  </si>
  <si>
    <t>ПАО "Ярославский завод "Красный маяк", РОССИЯ, г. Ярославль</t>
  </si>
  <si>
    <t>Перфоратор HAITEC HT-BH2T52-58</t>
  </si>
  <si>
    <t>двигатель одноцилиндровый, 2-тактный, бензиновый, сила удара 20-55Дж, P=2,2кВт, nдвиг. 8000-9000об/мин, частота удара 2500-4000уд/мин, расход топлива=0,6л/час, Vбака=1,3л, Vдвиг.=52см3, ручной запуск, свеча зажигания-NBT. Остальные характеристики согласно ТЗ</t>
  </si>
  <si>
    <t>45106, HangZhou DiTai Industry and Trade, КИТАЙ</t>
  </si>
  <si>
    <t>Плазморез
Elettro PLASMA 36 COMPRESSOR. P00481</t>
  </si>
  <si>
    <t>P=3,6кВА, U=230В, диапазон регулировки тока I=5-30А,
максимальная толщина реза 16мм, 210x350x460, IP23S,
в комплекте: ручной резак ECF-25, кабель массы. Остальные характеристики согласно ТЗ</t>
  </si>
  <si>
    <t>15722, CEBORA, ИТАЛИЯ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</si>
</sst>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Tahoma"/>
      <family val="2"/>
      <charset val="204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2"/>
      <name val="Tahoma"/>
      <family val="2"/>
      <charset val="204"/>
    </font>
    <font>
      <sz val="16"/>
      <name val="Arial"/>
      <family val="2"/>
      <charset val="204"/>
    </font>
    <font>
      <b/>
      <sz val="16"/>
      <color theme="1"/>
      <name val="Tahoma"/>
      <family val="2"/>
      <charset val="204"/>
    </font>
    <font>
      <sz val="10"/>
      <color theme="0"/>
      <name val="Calibri Light"/>
      <family val="2"/>
      <charset val="204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10" fillId="0" borderId="0" applyNumberForma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5" borderId="0" xfId="1" applyFont="1" applyFill="1" applyBorder="1" applyAlignment="1">
      <alignment horizontal="left" vertical="center"/>
    </xf>
    <xf numFmtId="0" fontId="5" fillId="5" borderId="0" xfId="0" applyFont="1" applyFill="1"/>
    <xf numFmtId="0" fontId="5" fillId="5" borderId="0" xfId="0" applyFont="1" applyFill="1" applyAlignment="1">
      <alignment vertical="center"/>
    </xf>
    <xf numFmtId="0" fontId="6" fillId="0" borderId="0" xfId="0" applyFont="1"/>
    <xf numFmtId="0" fontId="7" fillId="0" borderId="0" xfId="1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5" fillId="6" borderId="0" xfId="2" applyFont="1" applyFill="1" applyBorder="1" applyAlignment="1">
      <alignment vertical="center"/>
    </xf>
    <xf numFmtId="0" fontId="9" fillId="0" borderId="0" xfId="0" applyFont="1"/>
    <xf numFmtId="0" fontId="2" fillId="8" borderId="1" xfId="0" applyFont="1" applyFill="1" applyBorder="1" applyAlignment="1">
      <alignment vertical="center"/>
    </xf>
    <xf numFmtId="0" fontId="10" fillId="0" borderId="0" xfId="3" applyFill="1" applyAlignment="1">
      <alignment vertical="center" wrapText="1"/>
    </xf>
    <xf numFmtId="0" fontId="10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2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8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6" fillId="7" borderId="1" xfId="2" applyFont="1" applyFill="1" applyBorder="1" applyAlignment="1">
      <alignment vertical="center"/>
    </xf>
    <xf numFmtId="0" fontId="16" fillId="7" borderId="6" xfId="2" applyFont="1" applyFill="1" applyBorder="1" applyAlignment="1">
      <alignment vertical="center"/>
    </xf>
    <xf numFmtId="0" fontId="16" fillId="7" borderId="3" xfId="2" applyFont="1" applyFill="1" applyBorder="1" applyAlignment="1">
      <alignment vertical="center"/>
    </xf>
    <xf numFmtId="0" fontId="16" fillId="8" borderId="6" xfId="2" applyFont="1" applyFill="1" applyBorder="1" applyAlignment="1" applyProtection="1">
      <alignment vertical="center" wrapText="1"/>
      <protection locked="0"/>
    </xf>
    <xf numFmtId="0" fontId="16" fillId="7" borderId="2" xfId="2" applyFont="1" applyFill="1" applyBorder="1" applyAlignment="1">
      <alignment vertical="center"/>
    </xf>
    <xf numFmtId="0" fontId="16" fillId="7" borderId="1" xfId="2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3" xfId="0" applyFont="1" applyFill="1" applyBorder="1"/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8" fillId="0" borderId="0" xfId="0" applyFont="1"/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6" fillId="7" borderId="6" xfId="2" applyFont="1" applyFill="1" applyBorder="1" applyAlignment="1">
      <alignment horizontal="left" vertical="center"/>
    </xf>
    <xf numFmtId="0" fontId="16" fillId="7" borderId="2" xfId="2" applyFont="1" applyFill="1" applyBorder="1" applyAlignment="1">
      <alignment horizontal="left" vertical="center"/>
    </xf>
    <xf numFmtId="0" fontId="16" fillId="7" borderId="3" xfId="2" applyFont="1" applyFill="1" applyBorder="1" applyAlignment="1">
      <alignment horizontal="left" vertical="center"/>
    </xf>
    <xf numFmtId="0" fontId="16" fillId="8" borderId="6" xfId="2" applyFont="1" applyFill="1" applyBorder="1" applyAlignment="1" applyProtection="1">
      <alignment horizontal="center" vertical="center" wrapText="1"/>
      <protection locked="0"/>
    </xf>
    <xf numFmtId="0" fontId="16" fillId="8" borderId="2" xfId="2" applyFont="1" applyFill="1" applyBorder="1" applyAlignment="1" applyProtection="1">
      <alignment horizontal="center" vertical="center" wrapText="1"/>
      <protection locked="0"/>
    </xf>
    <xf numFmtId="0" fontId="16" fillId="8" borderId="3" xfId="2" applyFont="1" applyFill="1" applyBorder="1" applyAlignment="1" applyProtection="1">
      <alignment horizontal="center" vertical="center" wrapText="1"/>
      <protection locked="0"/>
    </xf>
    <xf numFmtId="0" fontId="16" fillId="8" borderId="6" xfId="2" applyFont="1" applyFill="1" applyBorder="1" applyAlignment="1">
      <alignment horizontal="center" vertical="center" wrapText="1"/>
    </xf>
    <xf numFmtId="0" fontId="16" fillId="8" borderId="2" xfId="2" applyFont="1" applyFill="1" applyBorder="1" applyAlignment="1">
      <alignment horizontal="center" vertical="center" wrapText="1"/>
    </xf>
    <xf numFmtId="0" fontId="16" fillId="8" borderId="3" xfId="2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</cellXfs>
  <cellStyles count="4">
    <cellStyle name="Normal 2 2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view="pageBreakPreview" zoomScale="60" zoomScaleNormal="80" workbookViewId="0">
      <selection activeCell="L12" sqref="L12"/>
    </sheetView>
  </sheetViews>
  <sheetFormatPr defaultColWidth="9.140625" defaultRowHeight="15" x14ac:dyDescent="0.25"/>
  <cols>
    <col min="1" max="1" width="9" style="1" customWidth="1"/>
    <col min="2" max="2" width="12.7109375" style="1" customWidth="1"/>
    <col min="3" max="3" width="41" style="2" customWidth="1"/>
    <col min="4" max="4" width="78.85546875" style="4" customWidth="1"/>
    <col min="5" max="5" width="41.5703125" style="4" customWidth="1"/>
    <col min="6" max="6" width="18" style="1" customWidth="1"/>
    <col min="7" max="8" width="14.7109375" style="1" customWidth="1"/>
    <col min="9" max="9" width="18" style="3" customWidth="1"/>
    <col min="10" max="10" width="17.85546875" style="3" customWidth="1"/>
    <col min="11" max="11" width="33.42578125" style="3" customWidth="1"/>
    <col min="12" max="12" width="44.5703125" style="3" customWidth="1"/>
    <col min="13" max="14" width="9.140625" style="3"/>
    <col min="15" max="15" width="25.5703125" style="3" customWidth="1"/>
    <col min="16" max="16384" width="9.140625" style="3"/>
  </cols>
  <sheetData>
    <row r="1" spans="1:18" ht="15.75" x14ac:dyDescent="0.25">
      <c r="A1" s="11" t="s">
        <v>13</v>
      </c>
      <c r="B1" s="11"/>
      <c r="C1" s="12"/>
      <c r="D1" s="12"/>
      <c r="E1" s="12"/>
      <c r="F1" s="13"/>
      <c r="G1" s="13"/>
      <c r="H1" s="13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23.25" customHeight="1" x14ac:dyDescent="0.25">
      <c r="A2" s="15" t="s">
        <v>14</v>
      </c>
      <c r="B2" s="15"/>
      <c r="C2" s="16"/>
      <c r="D2" s="16"/>
      <c r="E2" s="16"/>
      <c r="F2" s="17"/>
      <c r="G2" s="17"/>
      <c r="H2" s="17"/>
      <c r="I2" s="14"/>
      <c r="J2" s="14"/>
      <c r="K2" s="18"/>
      <c r="L2" s="14"/>
      <c r="M2" s="14"/>
      <c r="N2" s="14"/>
      <c r="O2" s="14"/>
      <c r="P2" s="14"/>
      <c r="Q2" s="14"/>
      <c r="R2" s="14"/>
    </row>
    <row r="3" spans="1:18" ht="25.5" customHeight="1" x14ac:dyDescent="0.2">
      <c r="A3" s="77" t="s">
        <v>45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ht="25.5" customHeight="1" x14ac:dyDescent="0.2">
      <c r="A4" s="19"/>
      <c r="B4" s="19"/>
      <c r="C4" s="19"/>
      <c r="D4" s="19"/>
      <c r="E4" s="19"/>
      <c r="F4" s="19"/>
      <c r="G4" s="19"/>
      <c r="H4" s="32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ht="51.75" customHeight="1" x14ac:dyDescent="0.2">
      <c r="A5" s="20" t="s">
        <v>15</v>
      </c>
      <c r="B5" s="20"/>
      <c r="C5" s="20"/>
      <c r="D5" s="20"/>
      <c r="E5" s="20" t="s">
        <v>16</v>
      </c>
      <c r="F5" s="20"/>
      <c r="G5" s="20"/>
      <c r="H5" s="20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ht="20.25" x14ac:dyDescent="0.2">
      <c r="A6" s="38" t="s">
        <v>17</v>
      </c>
      <c r="B6" s="39"/>
      <c r="C6" s="40"/>
      <c r="D6" s="41"/>
      <c r="E6" s="43" t="s">
        <v>18</v>
      </c>
      <c r="F6" s="81"/>
      <c r="G6" s="82"/>
      <c r="H6" s="83"/>
      <c r="I6" s="21"/>
      <c r="J6" s="54">
        <f>E12</f>
        <v>0</v>
      </c>
      <c r="K6" s="54" t="str">
        <f>F11&amp;", "&amp;D7</f>
        <v>, Выбрать из списка</v>
      </c>
      <c r="L6" s="54" t="str">
        <f>K24</f>
        <v>Выбрать валюту</v>
      </c>
      <c r="M6" s="54">
        <f>IF(F9&gt;0,F9,F8)</f>
        <v>0</v>
      </c>
      <c r="N6" s="54">
        <f>F10</f>
        <v>0</v>
      </c>
      <c r="O6" s="21"/>
      <c r="P6" s="21"/>
      <c r="Q6" s="21"/>
      <c r="R6" s="21"/>
    </row>
    <row r="7" spans="1:18" ht="20.25" x14ac:dyDescent="0.2">
      <c r="A7" s="39" t="s">
        <v>26</v>
      </c>
      <c r="B7" s="42"/>
      <c r="C7" s="42"/>
      <c r="D7" s="41" t="s">
        <v>28</v>
      </c>
      <c r="E7" s="43" t="s">
        <v>27</v>
      </c>
      <c r="F7" s="81"/>
      <c r="G7" s="82"/>
      <c r="H7" s="83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ht="20.25" x14ac:dyDescent="0.2">
      <c r="A8" s="39" t="s">
        <v>19</v>
      </c>
      <c r="B8" s="42"/>
      <c r="C8" s="42"/>
      <c r="D8" s="41"/>
      <c r="E8" s="43" t="s">
        <v>21</v>
      </c>
      <c r="F8" s="81"/>
      <c r="G8" s="82"/>
      <c r="H8" s="83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ht="20.25" x14ac:dyDescent="0.2">
      <c r="A9" s="39" t="s">
        <v>20</v>
      </c>
      <c r="B9" s="42"/>
      <c r="C9" s="42"/>
      <c r="D9" s="41"/>
      <c r="E9" s="43" t="s">
        <v>23</v>
      </c>
      <c r="F9" s="81"/>
      <c r="G9" s="82"/>
      <c r="H9" s="83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20.25" x14ac:dyDescent="0.2">
      <c r="A10" s="39" t="s">
        <v>22</v>
      </c>
      <c r="B10" s="42"/>
      <c r="C10" s="42"/>
      <c r="D10" s="41"/>
      <c r="E10" s="43" t="s">
        <v>25</v>
      </c>
      <c r="F10" s="81"/>
      <c r="G10" s="82"/>
      <c r="H10" s="83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 ht="20.25" x14ac:dyDescent="0.2">
      <c r="A11" s="39" t="s">
        <v>24</v>
      </c>
      <c r="B11" s="42"/>
      <c r="C11" s="42"/>
      <c r="D11" s="41"/>
      <c r="E11" s="43" t="s">
        <v>32</v>
      </c>
      <c r="F11" s="81"/>
      <c r="G11" s="82"/>
      <c r="H11" s="83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ht="20.25" x14ac:dyDescent="0.2">
      <c r="A12" s="78" t="s">
        <v>42</v>
      </c>
      <c r="B12" s="79"/>
      <c r="C12" s="79"/>
      <c r="D12" s="80"/>
      <c r="E12" s="84"/>
      <c r="F12" s="85"/>
      <c r="G12" s="85"/>
      <c r="H12" s="86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57.75" customHeight="1" x14ac:dyDescent="0.25">
      <c r="A13" s="62" t="s">
        <v>6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</row>
    <row r="14" spans="1:18" ht="57.75" customHeight="1" x14ac:dyDescent="0.25">
      <c r="A14" s="34" t="s">
        <v>0</v>
      </c>
      <c r="B14" s="35" t="s">
        <v>1</v>
      </c>
      <c r="C14" s="36" t="s">
        <v>2</v>
      </c>
      <c r="D14" s="35" t="s">
        <v>3</v>
      </c>
      <c r="E14" s="35" t="s">
        <v>12</v>
      </c>
      <c r="F14" s="35" t="s">
        <v>4</v>
      </c>
      <c r="G14" s="35" t="s">
        <v>5</v>
      </c>
      <c r="H14" s="35" t="s">
        <v>34</v>
      </c>
      <c r="I14" s="35" t="s">
        <v>8</v>
      </c>
      <c r="J14" s="37" t="s">
        <v>9</v>
      </c>
      <c r="K14" s="35" t="s">
        <v>10</v>
      </c>
      <c r="L14" s="35" t="s">
        <v>11</v>
      </c>
      <c r="M14" s="87" t="s">
        <v>49</v>
      </c>
      <c r="N14" s="88"/>
      <c r="O14" s="89"/>
    </row>
    <row r="15" spans="1:18" s="5" customFormat="1" ht="45" x14ac:dyDescent="0.2">
      <c r="A15" s="46">
        <v>1</v>
      </c>
      <c r="B15" s="46" t="s">
        <v>50</v>
      </c>
      <c r="C15" s="46" t="s">
        <v>51</v>
      </c>
      <c r="D15" s="46" t="s">
        <v>52</v>
      </c>
      <c r="E15" s="46" t="s">
        <v>53</v>
      </c>
      <c r="F15" s="46" t="s">
        <v>33</v>
      </c>
      <c r="G15" s="46">
        <v>1</v>
      </c>
      <c r="H15" s="50"/>
      <c r="I15" s="22"/>
      <c r="J15" s="29">
        <f>I15*G15</f>
        <v>0</v>
      </c>
      <c r="K15" s="22"/>
      <c r="L15" s="22"/>
      <c r="M15" s="64"/>
      <c r="N15" s="65"/>
      <c r="O15" s="66"/>
      <c r="P15" s="3"/>
      <c r="Q15" s="3"/>
      <c r="R15" s="3"/>
    </row>
    <row r="16" spans="1:18" s="5" customFormat="1" ht="60" x14ac:dyDescent="0.2">
      <c r="A16" s="46">
        <v>2</v>
      </c>
      <c r="B16" s="46" t="s">
        <v>54</v>
      </c>
      <c r="C16" s="46" t="s">
        <v>55</v>
      </c>
      <c r="D16" s="46" t="s">
        <v>56</v>
      </c>
      <c r="E16" s="46" t="s">
        <v>57</v>
      </c>
      <c r="F16" s="46" t="s">
        <v>48</v>
      </c>
      <c r="G16" s="46">
        <v>1</v>
      </c>
      <c r="H16" s="50"/>
      <c r="I16" s="22"/>
      <c r="J16" s="29">
        <f t="shared" ref="J15:J23" si="0">I16*G16</f>
        <v>0</v>
      </c>
      <c r="K16" s="22"/>
      <c r="L16" s="22"/>
      <c r="M16" s="51"/>
      <c r="N16" s="52"/>
      <c r="O16" s="53"/>
      <c r="P16" s="3"/>
      <c r="Q16" s="3"/>
      <c r="R16" s="3"/>
    </row>
    <row r="17" spans="1:18" s="5" customFormat="1" ht="45" x14ac:dyDescent="0.2">
      <c r="A17" s="46">
        <v>3</v>
      </c>
      <c r="B17" s="46" t="s">
        <v>58</v>
      </c>
      <c r="C17" s="46" t="s">
        <v>59</v>
      </c>
      <c r="D17" s="46" t="s">
        <v>60</v>
      </c>
      <c r="E17" s="46" t="s">
        <v>57</v>
      </c>
      <c r="F17" s="46" t="s">
        <v>48</v>
      </c>
      <c r="G17" s="46">
        <v>1</v>
      </c>
      <c r="H17" s="50"/>
      <c r="I17" s="22"/>
      <c r="J17" s="29">
        <f t="shared" si="0"/>
        <v>0</v>
      </c>
      <c r="K17" s="22"/>
      <c r="L17" s="22"/>
      <c r="M17" s="51"/>
      <c r="N17" s="52"/>
      <c r="O17" s="53"/>
      <c r="P17" s="3"/>
      <c r="Q17" s="3"/>
      <c r="R17" s="3"/>
    </row>
    <row r="18" spans="1:18" s="5" customFormat="1" ht="60" x14ac:dyDescent="0.2">
      <c r="A18" s="46">
        <v>4</v>
      </c>
      <c r="B18" s="58" t="s">
        <v>61</v>
      </c>
      <c r="C18" s="58" t="s">
        <v>62</v>
      </c>
      <c r="D18" s="58" t="s">
        <v>63</v>
      </c>
      <c r="E18" s="58" t="s">
        <v>47</v>
      </c>
      <c r="F18" s="58" t="s">
        <v>33</v>
      </c>
      <c r="G18" s="58">
        <v>1</v>
      </c>
      <c r="H18" s="50"/>
      <c r="I18" s="22"/>
      <c r="J18" s="29">
        <f t="shared" si="0"/>
        <v>0</v>
      </c>
      <c r="K18" s="22"/>
      <c r="L18" s="22"/>
      <c r="M18" s="51"/>
      <c r="N18" s="52"/>
      <c r="O18" s="53"/>
      <c r="P18" s="3"/>
      <c r="Q18" s="3"/>
      <c r="R18" s="3"/>
    </row>
    <row r="19" spans="1:18" s="5" customFormat="1" ht="47.25" customHeight="1" x14ac:dyDescent="0.2">
      <c r="A19" s="46">
        <v>5</v>
      </c>
      <c r="B19" s="46" t="s">
        <v>64</v>
      </c>
      <c r="C19" s="46" t="s">
        <v>65</v>
      </c>
      <c r="D19" s="46" t="s">
        <v>66</v>
      </c>
      <c r="E19" s="46" t="s">
        <v>67</v>
      </c>
      <c r="F19" s="46" t="s">
        <v>33</v>
      </c>
      <c r="G19" s="46">
        <v>6</v>
      </c>
      <c r="H19" s="50"/>
      <c r="I19" s="22"/>
      <c r="J19" s="29">
        <f t="shared" si="0"/>
        <v>0</v>
      </c>
      <c r="K19" s="22"/>
      <c r="L19" s="22"/>
      <c r="M19" s="55"/>
      <c r="N19" s="56"/>
      <c r="O19" s="57"/>
      <c r="P19" s="3"/>
      <c r="Q19" s="3"/>
      <c r="R19" s="3"/>
    </row>
    <row r="20" spans="1:18" s="5" customFormat="1" ht="47.25" customHeight="1" x14ac:dyDescent="0.2">
      <c r="A20" s="46">
        <v>6</v>
      </c>
      <c r="B20" s="46" t="s">
        <v>68</v>
      </c>
      <c r="C20" s="46" t="s">
        <v>69</v>
      </c>
      <c r="D20" s="46" t="s">
        <v>70</v>
      </c>
      <c r="E20" s="46" t="s">
        <v>71</v>
      </c>
      <c r="F20" s="46" t="s">
        <v>33</v>
      </c>
      <c r="G20" s="46">
        <v>5</v>
      </c>
      <c r="H20" s="50"/>
      <c r="I20" s="22"/>
      <c r="J20" s="29">
        <f t="shared" si="0"/>
        <v>0</v>
      </c>
      <c r="K20" s="22"/>
      <c r="L20" s="22"/>
      <c r="M20" s="55"/>
      <c r="N20" s="56"/>
      <c r="O20" s="57"/>
      <c r="P20" s="3"/>
      <c r="Q20" s="3"/>
      <c r="R20" s="3"/>
    </row>
    <row r="21" spans="1:18" s="5" customFormat="1" ht="45" x14ac:dyDescent="0.2">
      <c r="A21" s="46">
        <v>7</v>
      </c>
      <c r="B21" s="46" t="s">
        <v>72</v>
      </c>
      <c r="C21" s="46" t="s">
        <v>73</v>
      </c>
      <c r="D21" s="46" t="s">
        <v>74</v>
      </c>
      <c r="E21" s="46" t="s">
        <v>75</v>
      </c>
      <c r="F21" s="46" t="s">
        <v>33</v>
      </c>
      <c r="G21" s="46">
        <v>4</v>
      </c>
      <c r="H21" s="50"/>
      <c r="I21" s="22"/>
      <c r="J21" s="29">
        <f>I21*G21</f>
        <v>0</v>
      </c>
      <c r="K21" s="22"/>
      <c r="L21" s="22"/>
      <c r="M21" s="51"/>
      <c r="N21" s="52"/>
      <c r="O21" s="53"/>
      <c r="P21" s="3"/>
      <c r="Q21" s="3"/>
      <c r="R21" s="3"/>
    </row>
    <row r="22" spans="1:18" s="5" customFormat="1" ht="36" customHeight="1" x14ac:dyDescent="0.2">
      <c r="A22" s="46">
        <v>8</v>
      </c>
      <c r="B22" s="46">
        <v>3481671</v>
      </c>
      <c r="C22" s="46" t="s">
        <v>76</v>
      </c>
      <c r="D22" s="46" t="s">
        <v>77</v>
      </c>
      <c r="E22" s="46" t="s">
        <v>78</v>
      </c>
      <c r="F22" s="46" t="s">
        <v>33</v>
      </c>
      <c r="G22" s="46">
        <v>3</v>
      </c>
      <c r="H22" s="50"/>
      <c r="I22" s="22"/>
      <c r="J22" s="29">
        <f>I22*G22</f>
        <v>0</v>
      </c>
      <c r="K22" s="22"/>
      <c r="L22" s="22"/>
      <c r="M22" s="55"/>
      <c r="N22" s="56"/>
      <c r="O22" s="57"/>
      <c r="P22" s="3"/>
      <c r="Q22" s="3"/>
      <c r="R22" s="3"/>
    </row>
    <row r="23" spans="1:18" s="5" customFormat="1" ht="60" x14ac:dyDescent="0.2">
      <c r="A23" s="46">
        <v>9</v>
      </c>
      <c r="B23" s="46">
        <v>3421727</v>
      </c>
      <c r="C23" s="46" t="s">
        <v>79</v>
      </c>
      <c r="D23" s="46" t="s">
        <v>80</v>
      </c>
      <c r="E23" s="46" t="s">
        <v>81</v>
      </c>
      <c r="F23" s="46" t="s">
        <v>48</v>
      </c>
      <c r="G23" s="46">
        <v>1</v>
      </c>
      <c r="H23" s="50"/>
      <c r="I23" s="22"/>
      <c r="J23" s="29">
        <f>I23*G23</f>
        <v>0</v>
      </c>
      <c r="K23" s="22"/>
      <c r="L23" s="22"/>
      <c r="M23" s="47"/>
      <c r="N23" s="48"/>
      <c r="O23" s="49"/>
      <c r="P23" s="3"/>
      <c r="Q23" s="3"/>
      <c r="R23" s="3"/>
    </row>
    <row r="24" spans="1:18" ht="41.25" customHeight="1" x14ac:dyDescent="0.25">
      <c r="A24" s="74" t="s">
        <v>39</v>
      </c>
      <c r="B24" s="75"/>
      <c r="C24" s="75"/>
      <c r="D24" s="75"/>
      <c r="E24" s="75"/>
      <c r="F24" s="75"/>
      <c r="G24" s="76"/>
      <c r="H24" s="31"/>
      <c r="I24" s="9"/>
      <c r="J24" s="30">
        <f>SUM(J15:J23)</f>
        <v>0</v>
      </c>
      <c r="K24" s="33" t="s">
        <v>35</v>
      </c>
      <c r="L24" s="9"/>
      <c r="M24" s="67"/>
      <c r="N24" s="68"/>
      <c r="O24" s="69"/>
      <c r="P24" s="10"/>
      <c r="Q24" s="10"/>
      <c r="R24" s="10"/>
    </row>
    <row r="25" spans="1:18" ht="41.25" customHeight="1" x14ac:dyDescent="0.25">
      <c r="A25" s="74" t="s">
        <v>40</v>
      </c>
      <c r="B25" s="75"/>
      <c r="C25" s="75"/>
      <c r="D25" s="75"/>
      <c r="E25" s="75"/>
      <c r="F25" s="75"/>
      <c r="G25" s="76"/>
      <c r="H25" s="31"/>
      <c r="I25" s="9"/>
      <c r="J25" s="30">
        <f>J24*0.2</f>
        <v>0</v>
      </c>
      <c r="K25" s="33" t="s">
        <v>35</v>
      </c>
      <c r="L25" s="9"/>
      <c r="M25" s="67"/>
      <c r="N25" s="68"/>
      <c r="O25" s="69"/>
      <c r="P25" s="10"/>
      <c r="Q25" s="10"/>
      <c r="R25" s="10"/>
    </row>
    <row r="26" spans="1:18" ht="41.25" customHeight="1" x14ac:dyDescent="0.25">
      <c r="A26" s="74" t="s">
        <v>41</v>
      </c>
      <c r="B26" s="75"/>
      <c r="C26" s="75"/>
      <c r="D26" s="75"/>
      <c r="E26" s="75"/>
      <c r="F26" s="75"/>
      <c r="G26" s="76"/>
      <c r="H26" s="31"/>
      <c r="I26" s="9"/>
      <c r="J26" s="30">
        <f>J24+J25</f>
        <v>0</v>
      </c>
      <c r="K26" s="33" t="s">
        <v>35</v>
      </c>
      <c r="L26" s="9"/>
      <c r="M26" s="67"/>
      <c r="N26" s="68"/>
      <c r="O26" s="69"/>
      <c r="P26" s="10"/>
      <c r="Q26" s="10"/>
      <c r="R26" s="10"/>
    </row>
    <row r="27" spans="1:18" ht="15" customHeight="1" x14ac:dyDescent="0.25">
      <c r="A27" s="70" t="s">
        <v>7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5"/>
      <c r="Q27" s="5"/>
      <c r="R27" s="5"/>
    </row>
    <row r="28" spans="1:18" x14ac:dyDescent="0.25">
      <c r="A28" s="72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5"/>
      <c r="Q28" s="5"/>
      <c r="R28" s="5"/>
    </row>
    <row r="29" spans="1:18" ht="42.75" customHeight="1" x14ac:dyDescent="0.25">
      <c r="A29" s="59" t="s">
        <v>46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5"/>
      <c r="Q29" s="5"/>
      <c r="R29" s="5"/>
    </row>
    <row r="30" spans="1:18" x14ac:dyDescent="0.25">
      <c r="A30" s="6"/>
      <c r="B30" s="6"/>
      <c r="C30" s="7"/>
      <c r="D30" s="8"/>
      <c r="E30" s="8"/>
      <c r="F30" s="6"/>
      <c r="G30" s="6"/>
      <c r="H30" s="6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idden="1" x14ac:dyDescent="0.25">
      <c r="A31" s="6"/>
      <c r="B31" s="6"/>
      <c r="C31" s="7"/>
      <c r="D31" s="8"/>
      <c r="E31" s="8"/>
      <c r="F31" s="6"/>
      <c r="G31" s="6"/>
      <c r="H31" s="6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idden="1" x14ac:dyDescent="0.25">
      <c r="A32" s="6"/>
      <c r="B32" s="6"/>
      <c r="C32" s="27" t="s">
        <v>28</v>
      </c>
      <c r="D32" s="8"/>
      <c r="E32" s="23"/>
      <c r="F32" s="6"/>
      <c r="G32" s="25"/>
      <c r="H32" s="2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idden="1" x14ac:dyDescent="0.25">
      <c r="A33" s="6"/>
      <c r="B33" s="6"/>
      <c r="C33" s="27" t="s">
        <v>29</v>
      </c>
      <c r="D33" s="8"/>
      <c r="E33" s="23"/>
      <c r="F33" s="6"/>
      <c r="G33" s="25"/>
      <c r="H33" s="2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idden="1" x14ac:dyDescent="0.25">
      <c r="C34" s="28" t="s">
        <v>30</v>
      </c>
      <c r="E34" s="24"/>
      <c r="G34" s="26"/>
      <c r="H34" s="26"/>
    </row>
    <row r="35" spans="1:18" hidden="1" x14ac:dyDescent="0.25">
      <c r="C35" s="28" t="s">
        <v>31</v>
      </c>
      <c r="E35" s="24"/>
      <c r="G35" s="26"/>
      <c r="H35" s="26"/>
    </row>
    <row r="36" spans="1:18" hidden="1" x14ac:dyDescent="0.25">
      <c r="C36" s="28" t="s">
        <v>12</v>
      </c>
    </row>
    <row r="37" spans="1:18" x14ac:dyDescent="0.25">
      <c r="C37" s="28"/>
    </row>
    <row r="38" spans="1:18" x14ac:dyDescent="0.25">
      <c r="C38" s="28"/>
    </row>
    <row r="43" spans="1:18" x14ac:dyDescent="0.25">
      <c r="F43" s="44"/>
      <c r="G43" s="44"/>
      <c r="H43" s="44"/>
      <c r="K43" s="45"/>
      <c r="L43" s="45"/>
    </row>
    <row r="44" spans="1:18" x14ac:dyDescent="0.25">
      <c r="G44" s="1" t="s">
        <v>43</v>
      </c>
      <c r="L44" s="3" t="s">
        <v>44</v>
      </c>
    </row>
    <row r="45" spans="1:18" hidden="1" x14ac:dyDescent="0.25">
      <c r="D45" s="4" t="s">
        <v>35</v>
      </c>
    </row>
    <row r="46" spans="1:18" hidden="1" x14ac:dyDescent="0.25">
      <c r="D46" s="4" t="s">
        <v>36</v>
      </c>
    </row>
    <row r="47" spans="1:18" hidden="1" x14ac:dyDescent="0.25">
      <c r="D47" s="4" t="s">
        <v>37</v>
      </c>
    </row>
    <row r="48" spans="1:18" hidden="1" x14ac:dyDescent="0.25">
      <c r="D48" s="4" t="s">
        <v>38</v>
      </c>
    </row>
  </sheetData>
  <protectedRanges>
    <protectedRange sqref="K24:K26" name="Диапазон6"/>
    <protectedRange sqref="D6:D11" name="Диапазон1"/>
    <protectedRange sqref="F6:H11" name="Диапазон2"/>
    <protectedRange sqref="E12" name="Диапазон3"/>
    <protectedRange sqref="H15:I23" name="Диапазон4"/>
    <protectedRange sqref="K15:O23" name="Диапазон5"/>
  </protectedRanges>
  <autoFilter ref="A14:G15">
    <sortState ref="A5:H200">
      <sortCondition ref="C4:C200"/>
    </sortState>
  </autoFilter>
  <mergeCells count="20">
    <mergeCell ref="A3:R3"/>
    <mergeCell ref="A25:G25"/>
    <mergeCell ref="A26:G26"/>
    <mergeCell ref="A12:D12"/>
    <mergeCell ref="F6:H6"/>
    <mergeCell ref="F7:H7"/>
    <mergeCell ref="F8:H8"/>
    <mergeCell ref="F9:H9"/>
    <mergeCell ref="F10:H10"/>
    <mergeCell ref="F11:H11"/>
    <mergeCell ref="E12:H12"/>
    <mergeCell ref="M26:O26"/>
    <mergeCell ref="M14:O14"/>
    <mergeCell ref="A29:O29"/>
    <mergeCell ref="A13:O13"/>
    <mergeCell ref="M15:O15"/>
    <mergeCell ref="M24:O24"/>
    <mergeCell ref="M25:O25"/>
    <mergeCell ref="A27:O28"/>
    <mergeCell ref="A24:G24"/>
  </mergeCells>
  <dataValidations count="2">
    <dataValidation type="list" allowBlank="1" showInputMessage="1" showErrorMessage="1" sqref="D7">
      <formula1>$C$32:$C$36</formula1>
    </dataValidation>
    <dataValidation type="list" allowBlank="1" showInputMessage="1" showErrorMessage="1" promptTitle="Выбрать валюту" sqref="K24:K26">
      <formula1>$D$45:$D$48</formula1>
    </dataValidation>
  </dataValidations>
  <pageMargins left="0" right="0" top="0.74803149606299213" bottom="0.74803149606299213" header="0.31496062992125984" footer="0.31496062992125984"/>
  <pageSetup paperSize="9" scale="2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Федотова Ольга Владимировна</cp:lastModifiedBy>
  <cp:lastPrinted>2023-01-25T10:35:28Z</cp:lastPrinted>
  <dcterms:created xsi:type="dcterms:W3CDTF">2018-11-02T00:43:48Z</dcterms:created>
  <dcterms:modified xsi:type="dcterms:W3CDTF">2025-06-19T08:24:40Z</dcterms:modified>
</cp:coreProperties>
</file>